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bine.Baeriswyl\Desktop\"/>
    </mc:Choice>
  </mc:AlternateContent>
  <xr:revisionPtr revIDLastSave="0" documentId="8_{7C166C5B-F088-4C18-854D-189818FE74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erechnung ASB" sheetId="7" r:id="rId1"/>
    <sheet name="Tarife" sheetId="17" r:id="rId2"/>
  </sheets>
  <definedNames>
    <definedName name="_xlnm.Print_Area" localSheetId="0">'Berechnung ASB'!$A$1:$F$31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7" l="1"/>
  <c r="C11" i="17"/>
  <c r="C12" i="17"/>
  <c r="C13" i="17"/>
  <c r="C3" i="17" l="1"/>
  <c r="C4" i="17"/>
  <c r="C5" i="17"/>
  <c r="C6" i="17"/>
  <c r="C7" i="17"/>
  <c r="C8" i="17"/>
  <c r="C9" i="17"/>
  <c r="C10" i="17"/>
  <c r="C14" i="17"/>
  <c r="C2" i="17"/>
  <c r="F2" i="17"/>
  <c r="A3" i="17"/>
  <c r="E2" i="17" s="1"/>
  <c r="A4" i="17"/>
  <c r="A5" i="17"/>
  <c r="A6" i="17"/>
  <c r="A7" i="17"/>
  <c r="A8" i="17"/>
  <c r="A9" i="17"/>
  <c r="A10" i="17"/>
  <c r="A11" i="17"/>
  <c r="A12" i="17"/>
  <c r="A13" i="17"/>
  <c r="F15" i="7" l="1"/>
  <c r="F16" i="7" l="1"/>
  <c r="A24" i="7" l="1"/>
  <c r="E4" i="7"/>
  <c r="F14" i="7" l="1"/>
  <c r="E3" i="17"/>
  <c r="F3" i="17"/>
  <c r="E4" i="17"/>
  <c r="F4" i="17"/>
  <c r="E5" i="17"/>
  <c r="F5" i="17"/>
  <c r="E6" i="17"/>
  <c r="F6" i="17"/>
  <c r="E7" i="17"/>
  <c r="F7" i="17"/>
  <c r="E8" i="17"/>
  <c r="F8" i="17"/>
  <c r="E9" i="17"/>
  <c r="F9" i="17"/>
  <c r="E10" i="17"/>
  <c r="F10" i="17"/>
  <c r="E11" i="17"/>
  <c r="F11" i="17"/>
  <c r="E12" i="17"/>
  <c r="F12" i="17"/>
  <c r="E13" i="17"/>
  <c r="F13" i="17"/>
  <c r="F7" i="7" l="1"/>
  <c r="F22" i="7" l="1"/>
  <c r="F21" i="7"/>
  <c r="F13" i="7"/>
  <c r="F12" i="7"/>
  <c r="F11" i="7"/>
  <c r="F10" i="7"/>
  <c r="F9" i="7"/>
  <c r="F23" i="7" l="1"/>
  <c r="F28" i="7" l="1"/>
  <c r="D28" i="7"/>
</calcChain>
</file>

<file path=xl/sharedStrings.xml><?xml version="1.0" encoding="utf-8"?>
<sst xmlns="http://schemas.openxmlformats.org/spreadsheetml/2006/main" count="48" uniqueCount="45">
  <si>
    <t>FritaxEEAT_2</t>
  </si>
  <si>
    <t>FritaxEPAT_2</t>
  </si>
  <si>
    <t>Familie:</t>
  </si>
  <si>
    <t>1. Veranlagungsanzeige</t>
  </si>
  <si>
    <t>2. Veranlagungsanzeige</t>
  </si>
  <si>
    <t>Beträge, welche bei der Feststellung des Tarifs  berücksichtig werden</t>
  </si>
  <si>
    <t>Einkommen netto</t>
  </si>
  <si>
    <t>Ziffer 4.910</t>
  </si>
  <si>
    <t>Ziffer 4.120</t>
  </si>
  <si>
    <t>Ziffer 4.130</t>
  </si>
  <si>
    <t>Ziffer 4.110</t>
  </si>
  <si>
    <t>Ziffer 4.140</t>
  </si>
  <si>
    <t>Ziffer 4.210</t>
  </si>
  <si>
    <t>Ziffer 4.310</t>
  </si>
  <si>
    <t xml:space="preserve">Fügen Sie folgende Ziffern hinzu: </t>
  </si>
  <si>
    <t>(nur positive Beträge)</t>
  </si>
  <si>
    <t>Zu bezahlender Tarif</t>
  </si>
  <si>
    <t>TARIF PRO KIND</t>
  </si>
  <si>
    <t>Personen mit Quellensteuer</t>
  </si>
  <si>
    <t>Steuerbares Einkommen (brutto)</t>
  </si>
  <si>
    <t>80% werden berücksichtigt</t>
  </si>
  <si>
    <t>Steuerbares Vermögen</t>
  </si>
  <si>
    <t>Steuerbares Vermögen
(1/20 sind 5%)</t>
  </si>
  <si>
    <t>Unfallversicherung und Krankenkasse</t>
  </si>
  <si>
    <t xml:space="preserve">Andere Prämien und Beitragszahlungen </t>
  </si>
  <si>
    <t>Prämien Vorsorge 3a</t>
  </si>
  <si>
    <t>2. Säule, Pensionskasse</t>
  </si>
  <si>
    <t>Private Immobilienkosten
(wenn mehr als  CHF 15'000.00)</t>
  </si>
  <si>
    <t xml:space="preserve">(bitte notieren Sie alle negativen Zahlen der Veranlagungsanzeige
oder der Steuererklärung in dieser Tabelle als positive Zahlen. </t>
  </si>
  <si>
    <t>Ziffer 7.910</t>
  </si>
  <si>
    <t xml:space="preserve">
Berechnung des Tarifs der ausserschulischen Betreuung</t>
  </si>
  <si>
    <t>Private Schuldzinsen
(wenn mehr als CHF 30'000.00)</t>
  </si>
  <si>
    <t>Ziffer 4.380</t>
  </si>
  <si>
    <t>Fremdbetreuungskosten
(Anteil der CHF 3'000.00 übersteigt)</t>
  </si>
  <si>
    <t>Ziffer 2.130</t>
  </si>
  <si>
    <t>Sonstige Berufsauslagen</t>
  </si>
  <si>
    <t xml:space="preserve">Ein Betrag von CHF 80.- pro Kind wird in Rechnung gestellt, für die Eröffnung eines Einschreibedossiers. </t>
  </si>
  <si>
    <t>Diese Tabelle zeigt nur Richtwerte. Der definitive Tarif wird von der Gemeindeverwaltung Düdingen berechnet.</t>
  </si>
  <si>
    <t>Erwerbstätige Personen / Rentenbezüger</t>
  </si>
  <si>
    <t>"Steuerbares Vermögen"</t>
  </si>
  <si>
    <t>Einkommen min.</t>
  </si>
  <si>
    <t>Einkommen max.</t>
  </si>
  <si>
    <t>Tarife 1H-2H</t>
  </si>
  <si>
    <t>Tarife 3H-8H</t>
  </si>
  <si>
    <t>Beträge, welche bei der Feststellung 
des Tarifs  berücksichtigt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</si>
</sst>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&quot;SFr.&quot;\ * #,##0.00_ ;_ &quot;SFr.&quot;\ * \-#,##0.00_ ;_ &quot;SFr.&quot;\ * &quot;-&quot;??_ ;_ @_ "/>
    <numFmt numFmtId="165" formatCode="0.0000"/>
    <numFmt numFmtId="166" formatCode="&quot;Fr.&quot;\ #,##0"/>
    <numFmt numFmtId="167" formatCode="&quot;code &quot;0.000"/>
    <numFmt numFmtId="168" formatCode="[$CHF]\ #,##0"/>
    <numFmt numFmtId="169" formatCode="#,##0\ &quot;CHF&quot;"/>
    <numFmt numFmtId="170" formatCode="#,##0.00\ &quot;CHF&quot;"/>
    <numFmt numFmtId="171" formatCode="&quot;CHF&quot;\ #,##0"/>
    <numFmt numFmtId="172" formatCode="&quot;Interne Berechnung&quot;\ &quot;CHF&quot;\ #,##0"/>
    <numFmt numFmtId="173" formatCode="&quot;code &quot;0.00000"/>
    <numFmt numFmtId="174" formatCode="&quot;CHF&quot;\ 0.00&quot;/Einheit bis 2H&quot;"/>
    <numFmt numFmtId="175" formatCode="&quot;CHF&quot;\ 0.00&quot;/Einheit für 3-8H&quot;"/>
  </numFmts>
  <fonts count="18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F6FD"/>
        <bgColor indexed="22"/>
      </patternFill>
    </fill>
    <fill>
      <patternFill patternType="solid">
        <fgColor rgb="FFE9F6FD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9" fontId="0" fillId="0" borderId="0" xfId="0" applyNumberFormat="1"/>
    <xf numFmtId="170" fontId="0" fillId="0" borderId="0" xfId="0" applyNumberForma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2" borderId="12" xfId="0" applyFont="1" applyFill="1" applyBorder="1" applyAlignment="1">
      <alignment horizontal="right" vertical="center" wrapText="1" indent="1"/>
    </xf>
    <xf numFmtId="0" fontId="14" fillId="2" borderId="13" xfId="0" applyFont="1" applyFill="1" applyBorder="1" applyAlignment="1">
      <alignment horizontal="right" vertical="center" wrapText="1" indent="1"/>
    </xf>
    <xf numFmtId="167" fontId="3" fillId="0" borderId="6" xfId="0" applyNumberFormat="1" applyFont="1" applyBorder="1" applyAlignment="1">
      <alignment horizontal="right" vertical="center" indent="1"/>
    </xf>
    <xf numFmtId="168" fontId="2" fillId="0" borderId="8" xfId="1" applyNumberFormat="1" applyFont="1" applyFill="1" applyBorder="1" applyAlignment="1" applyProtection="1">
      <alignment horizontal="right" vertical="center" indent="1"/>
    </xf>
    <xf numFmtId="166" fontId="2" fillId="2" borderId="8" xfId="1" applyNumberFormat="1" applyFont="1" applyFill="1" applyBorder="1" applyAlignment="1" applyProtection="1">
      <alignment horizontal="right" vertical="center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171" fontId="7" fillId="2" borderId="10" xfId="0" applyNumberFormat="1" applyFont="1" applyFill="1" applyBorder="1" applyAlignment="1">
      <alignment horizontal="right" vertical="center" inden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23" xfId="0" applyFont="1" applyBorder="1" applyAlignment="1">
      <alignment horizontal="center" vertical="center" wrapText="1"/>
    </xf>
    <xf numFmtId="173" fontId="3" fillId="0" borderId="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wrapText="1" indent="1"/>
    </xf>
    <xf numFmtId="0" fontId="10" fillId="0" borderId="0" xfId="0" applyFont="1" applyAlignment="1" applyProtection="1">
      <alignment horizontal="center" vertical="center"/>
      <protection locked="0"/>
    </xf>
    <xf numFmtId="175" fontId="17" fillId="0" borderId="30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wrapText="1"/>
    </xf>
    <xf numFmtId="172" fontId="11" fillId="0" borderId="20" xfId="0" applyNumberFormat="1" applyFont="1" applyBorder="1" applyAlignment="1">
      <alignment horizontal="right" wrapText="1"/>
    </xf>
    <xf numFmtId="0" fontId="6" fillId="0" borderId="0" xfId="0" applyFont="1"/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5" borderId="2" xfId="0" applyFont="1" applyFill="1" applyBorder="1" applyAlignment="1" applyProtection="1">
      <alignment horizontal="left" vertical="center" wrapText="1" indent="1"/>
      <protection locked="0"/>
    </xf>
    <xf numFmtId="0" fontId="5" fillId="5" borderId="20" xfId="0" applyFont="1" applyFill="1" applyBorder="1" applyAlignment="1" applyProtection="1">
      <alignment horizontal="left" vertical="center" wrapText="1" indent="1"/>
      <protection locked="0"/>
    </xf>
    <xf numFmtId="0" fontId="5" fillId="5" borderId="3" xfId="0" applyFont="1" applyFill="1" applyBorder="1" applyAlignment="1" applyProtection="1">
      <alignment horizontal="left" vertical="center" wrapText="1" indent="1"/>
      <protection locked="0"/>
    </xf>
    <xf numFmtId="165" fontId="16" fillId="0" borderId="18" xfId="0" applyNumberFormat="1" applyFont="1" applyBorder="1" applyAlignment="1">
      <alignment horizontal="right" vertical="center" wrapText="1" indent="1"/>
    </xf>
    <xf numFmtId="165" fontId="16" fillId="0" borderId="19" xfId="0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left" vertical="center" wrapText="1" indent="1"/>
    </xf>
    <xf numFmtId="0" fontId="9" fillId="2" borderId="17" xfId="0" applyFont="1" applyFill="1" applyBorder="1" applyAlignment="1">
      <alignment horizontal="left" vertical="center" wrapText="1" indent="1"/>
    </xf>
    <xf numFmtId="167" fontId="3" fillId="2" borderId="11" xfId="0" applyNumberFormat="1" applyFont="1" applyFill="1" applyBorder="1" applyAlignment="1">
      <alignment horizontal="left" vertical="center" indent="1"/>
    </xf>
    <xf numFmtId="167" fontId="3" fillId="2" borderId="22" xfId="0" applyNumberFormat="1" applyFont="1" applyFill="1" applyBorder="1" applyAlignment="1">
      <alignment horizontal="left" vertical="center" indent="1"/>
    </xf>
    <xf numFmtId="167" fontId="3" fillId="2" borderId="19" xfId="0" applyNumberFormat="1" applyFont="1" applyFill="1" applyBorder="1" applyAlignment="1">
      <alignment horizontal="left" vertical="center" indent="1"/>
    </xf>
    <xf numFmtId="166" fontId="8" fillId="2" borderId="18" xfId="0" applyNumberFormat="1" applyFont="1" applyFill="1" applyBorder="1" applyAlignment="1">
      <alignment horizontal="center" vertical="center" wrapText="1"/>
    </xf>
    <xf numFmtId="166" fontId="8" fillId="2" borderId="1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7" fillId="2" borderId="2" xfId="0" applyFont="1" applyFill="1" applyBorder="1" applyAlignment="1">
      <alignment horizontal="right" vertical="center" indent="1"/>
    </xf>
    <xf numFmtId="0" fontId="7" fillId="2" borderId="20" xfId="0" applyFont="1" applyFill="1" applyBorder="1" applyAlignment="1">
      <alignment horizontal="right" vertical="center" indent="1"/>
    </xf>
    <xf numFmtId="0" fontId="7" fillId="2" borderId="24" xfId="0" applyFont="1" applyFill="1" applyBorder="1" applyAlignment="1">
      <alignment horizontal="right" vertical="center" indent="1"/>
    </xf>
    <xf numFmtId="0" fontId="16" fillId="0" borderId="18" xfId="0" applyFont="1" applyBorder="1" applyAlignment="1">
      <alignment horizontal="right" vertical="center" wrapText="1" indent="1"/>
    </xf>
    <xf numFmtId="0" fontId="16" fillId="0" borderId="19" xfId="0" applyFont="1" applyBorder="1" applyAlignment="1">
      <alignment horizontal="right" vertical="center" wrapText="1" indent="1"/>
    </xf>
    <xf numFmtId="174" fontId="17" fillId="0" borderId="28" xfId="0" applyNumberFormat="1" applyFont="1" applyBorder="1" applyAlignment="1">
      <alignment horizontal="right" vertical="center" indent="2"/>
    </xf>
    <xf numFmtId="174" fontId="17" fillId="0" borderId="29" xfId="0" applyNumberFormat="1" applyFont="1" applyBorder="1" applyAlignment="1">
      <alignment horizontal="right" vertical="center" indent="2"/>
    </xf>
    <xf numFmtId="166" fontId="8" fillId="2" borderId="1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9F6FD"/>
      <color rgb="FFC6E9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66675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6591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99786</xdr:rowOff>
    </xdr:from>
    <xdr:to>
      <xdr:col>2</xdr:col>
      <xdr:colOff>500584</xdr:colOff>
      <xdr:row>0</xdr:row>
      <xdr:rowOff>507881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C141C0D-D232-48F5-A5B6-65AFAC6D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9786"/>
          <a:ext cx="3129644" cy="426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F33"/>
  <sheetViews>
    <sheetView tabSelected="1" showRuler="0" topLeftCell="A13" zoomScale="90" zoomScaleNormal="90" workbookViewId="0">
      <selection activeCell="A25" sqref="A25:F25"/>
    </sheetView>
  </sheetViews>
  <sheetFormatPr baseColWidth="10" defaultColWidth="11.375" defaultRowHeight="25.15" customHeight="1" x14ac:dyDescent="0.2"/>
  <cols>
    <col min="1" max="1" width="23.25" style="4" customWidth="1"/>
    <col min="2" max="2" width="17.375" style="4" customWidth="1"/>
    <col min="3" max="3" width="15.375" style="4" customWidth="1"/>
    <col min="4" max="4" width="31" style="4" customWidth="1"/>
    <col min="5" max="5" width="31.25" style="9" bestFit="1" customWidth="1"/>
    <col min="6" max="6" width="35.25" style="4" customWidth="1"/>
    <col min="7" max="16384" width="11.375" style="4"/>
  </cols>
  <sheetData>
    <row r="1" spans="1:6" ht="95.3" customHeight="1" x14ac:dyDescent="0.2">
      <c r="A1" s="30" t="s">
        <v>30</v>
      </c>
      <c r="B1" s="30"/>
      <c r="C1" s="30"/>
      <c r="D1" s="30"/>
      <c r="E1" s="30"/>
      <c r="F1" s="30"/>
    </row>
    <row r="2" spans="1:6" ht="25.15" customHeight="1" x14ac:dyDescent="0.2">
      <c r="A2" s="5" t="s">
        <v>2</v>
      </c>
      <c r="B2" s="31"/>
      <c r="C2" s="32"/>
      <c r="D2" s="32"/>
      <c r="E2" s="32"/>
      <c r="F2" s="33"/>
    </row>
    <row r="3" spans="1:6" ht="10.199999999999999" customHeight="1" x14ac:dyDescent="0.2">
      <c r="A3" s="6"/>
      <c r="B3" s="7"/>
      <c r="C3" s="8"/>
    </row>
    <row r="4" spans="1:6" ht="35.35" customHeight="1" x14ac:dyDescent="0.2">
      <c r="A4" s="45"/>
      <c r="B4" s="45"/>
      <c r="C4" s="23"/>
      <c r="D4" s="22"/>
      <c r="E4" s="20" t="str">
        <f>IF(C4=0,"VERANLAGUNGSANZEIGE","Steuererklärung")</f>
        <v>VERANLAGUNGSANZEIGE</v>
      </c>
      <c r="F4" s="18"/>
    </row>
    <row r="5" spans="1:6" ht="10.199999999999999" customHeight="1" x14ac:dyDescent="0.2">
      <c r="A5" s="6"/>
      <c r="B5" s="7"/>
      <c r="C5" s="8"/>
    </row>
    <row r="6" spans="1:6" ht="44.85" customHeight="1" x14ac:dyDescent="0.2">
      <c r="A6" s="37" t="s">
        <v>38</v>
      </c>
      <c r="B6" s="38"/>
      <c r="C6" s="39"/>
      <c r="D6" s="10" t="s">
        <v>3</v>
      </c>
      <c r="E6" s="10" t="s">
        <v>4</v>
      </c>
      <c r="F6" s="11" t="s">
        <v>44</v>
      </c>
    </row>
    <row r="7" spans="1:6" ht="25.15" customHeight="1" x14ac:dyDescent="0.2">
      <c r="A7" s="12" t="s">
        <v>7</v>
      </c>
      <c r="B7" s="34" t="s">
        <v>6</v>
      </c>
      <c r="C7" s="35"/>
      <c r="D7" s="19">
        <v>0</v>
      </c>
      <c r="E7" s="19">
        <v>0</v>
      </c>
      <c r="F7" s="13">
        <f>D7+E7</f>
        <v>0</v>
      </c>
    </row>
    <row r="8" spans="1:6" ht="29.25" customHeight="1" x14ac:dyDescent="0.2">
      <c r="A8" s="40" t="s">
        <v>14</v>
      </c>
      <c r="B8" s="41"/>
      <c r="C8" s="42"/>
      <c r="D8" s="43" t="s">
        <v>28</v>
      </c>
      <c r="E8" s="44"/>
      <c r="F8" s="14"/>
    </row>
    <row r="9" spans="1:6" ht="25.15" customHeight="1" x14ac:dyDescent="0.2">
      <c r="A9" s="12" t="s">
        <v>10</v>
      </c>
      <c r="B9" s="34" t="s">
        <v>23</v>
      </c>
      <c r="C9" s="35"/>
      <c r="D9" s="19">
        <v>0</v>
      </c>
      <c r="E9" s="19">
        <v>0</v>
      </c>
      <c r="F9" s="13">
        <f t="shared" ref="F9:F11" si="0">D9+E9</f>
        <v>0</v>
      </c>
    </row>
    <row r="10" spans="1:6" ht="25.15" customHeight="1" x14ac:dyDescent="0.2">
      <c r="A10" s="12" t="s">
        <v>8</v>
      </c>
      <c r="B10" s="34" t="s">
        <v>24</v>
      </c>
      <c r="C10" s="35"/>
      <c r="D10" s="19">
        <v>0</v>
      </c>
      <c r="E10" s="19">
        <v>0</v>
      </c>
      <c r="F10" s="13">
        <f t="shared" si="0"/>
        <v>0</v>
      </c>
    </row>
    <row r="11" spans="1:6" ht="25.15" customHeight="1" x14ac:dyDescent="0.2">
      <c r="A11" s="12" t="s">
        <v>9</v>
      </c>
      <c r="B11" s="34" t="s">
        <v>25</v>
      </c>
      <c r="C11" s="35"/>
      <c r="D11" s="19">
        <v>0</v>
      </c>
      <c r="E11" s="19">
        <v>0</v>
      </c>
      <c r="F11" s="13">
        <f t="shared" si="0"/>
        <v>0</v>
      </c>
    </row>
    <row r="12" spans="1:6" ht="25.15" customHeight="1" x14ac:dyDescent="0.2">
      <c r="A12" s="12" t="s">
        <v>11</v>
      </c>
      <c r="B12" s="34" t="s">
        <v>26</v>
      </c>
      <c r="C12" s="35"/>
      <c r="D12" s="19">
        <v>0</v>
      </c>
      <c r="E12" s="19">
        <v>0</v>
      </c>
      <c r="F12" s="13">
        <f>D12+E12</f>
        <v>0</v>
      </c>
    </row>
    <row r="13" spans="1:6" ht="25.15" customHeight="1" x14ac:dyDescent="0.2">
      <c r="A13" s="12" t="s">
        <v>12</v>
      </c>
      <c r="B13" s="34" t="s">
        <v>31</v>
      </c>
      <c r="C13" s="35"/>
      <c r="D13" s="19">
        <v>0</v>
      </c>
      <c r="E13" s="19">
        <v>0</v>
      </c>
      <c r="F13" s="13">
        <f>IF((D13+E13)&gt;30000,((D13+E13)-30000),0)</f>
        <v>0</v>
      </c>
    </row>
    <row r="14" spans="1:6" ht="25.15" customHeight="1" x14ac:dyDescent="0.2">
      <c r="A14" s="12" t="s">
        <v>13</v>
      </c>
      <c r="B14" s="34" t="s">
        <v>27</v>
      </c>
      <c r="C14" s="35"/>
      <c r="D14" s="19">
        <v>0</v>
      </c>
      <c r="E14" s="19">
        <v>0</v>
      </c>
      <c r="F14" s="13">
        <f>IF((D14+E14)&gt;15000,((D14+E14)-15000),0)</f>
        <v>0</v>
      </c>
    </row>
    <row r="15" spans="1:6" ht="25.15" customHeight="1" x14ac:dyDescent="0.2">
      <c r="A15" s="12" t="s">
        <v>32</v>
      </c>
      <c r="B15" s="34" t="s">
        <v>33</v>
      </c>
      <c r="C15" s="35"/>
      <c r="D15" s="19">
        <v>0</v>
      </c>
      <c r="E15" s="19">
        <v>0</v>
      </c>
      <c r="F15" s="13">
        <f>IF((D15+E15)&gt;3000,((D15+E15)-3000),0)</f>
        <v>0</v>
      </c>
    </row>
    <row r="16" spans="1:6" ht="25.15" customHeight="1" x14ac:dyDescent="0.2">
      <c r="A16" s="12" t="s">
        <v>34</v>
      </c>
      <c r="B16" s="34" t="s">
        <v>35</v>
      </c>
      <c r="C16" s="35"/>
      <c r="D16" s="19">
        <v>0</v>
      </c>
      <c r="E16" s="19">
        <v>0</v>
      </c>
      <c r="F16" s="13">
        <f>D16+E16</f>
        <v>0</v>
      </c>
    </row>
    <row r="17" spans="1:6" ht="27" customHeight="1" x14ac:dyDescent="0.2">
      <c r="A17" s="40" t="s">
        <v>39</v>
      </c>
      <c r="B17" s="41"/>
      <c r="C17" s="42"/>
      <c r="D17" s="64" t="s">
        <v>15</v>
      </c>
      <c r="E17" s="44"/>
      <c r="F17" s="14"/>
    </row>
    <row r="18" spans="1:6" ht="25.15" customHeight="1" x14ac:dyDescent="0.2">
      <c r="A18" s="21" t="s">
        <v>29</v>
      </c>
      <c r="B18" s="34" t="s">
        <v>22</v>
      </c>
      <c r="C18" s="35"/>
      <c r="D18" s="19">
        <v>0</v>
      </c>
      <c r="E18" s="19">
        <v>0</v>
      </c>
      <c r="F18" s="13">
        <f>(D18+E18)*5%</f>
        <v>0</v>
      </c>
    </row>
    <row r="19" spans="1:6" ht="25.15" customHeight="1" x14ac:dyDescent="0.2">
      <c r="A19" s="36"/>
      <c r="B19" s="36"/>
      <c r="C19" s="36"/>
      <c r="D19" s="36"/>
      <c r="E19" s="36"/>
      <c r="F19" s="36"/>
    </row>
    <row r="20" spans="1:6" ht="44.85" customHeight="1" x14ac:dyDescent="0.2">
      <c r="A20" s="37" t="s">
        <v>18</v>
      </c>
      <c r="B20" s="38"/>
      <c r="C20" s="39"/>
      <c r="D20" s="10" t="s">
        <v>3</v>
      </c>
      <c r="E20" s="10" t="s">
        <v>4</v>
      </c>
      <c r="F20" s="11" t="s">
        <v>5</v>
      </c>
    </row>
    <row r="21" spans="1:6" ht="35.15" customHeight="1" x14ac:dyDescent="0.2">
      <c r="A21" s="15" t="s">
        <v>19</v>
      </c>
      <c r="B21" s="60" t="s">
        <v>20</v>
      </c>
      <c r="C21" s="61"/>
      <c r="D21" s="19">
        <v>0</v>
      </c>
      <c r="E21" s="19">
        <v>0</v>
      </c>
      <c r="F21" s="13">
        <f>(D21+E21)*0.8</f>
        <v>0</v>
      </c>
    </row>
    <row r="22" spans="1:6" ht="35.15" customHeight="1" x14ac:dyDescent="0.2">
      <c r="A22" s="16" t="s">
        <v>21</v>
      </c>
      <c r="B22" s="34" t="s">
        <v>22</v>
      </c>
      <c r="C22" s="35"/>
      <c r="D22" s="19">
        <v>0</v>
      </c>
      <c r="E22" s="19">
        <v>0</v>
      </c>
      <c r="F22" s="13">
        <f>(D22+E22)*5%</f>
        <v>0</v>
      </c>
    </row>
    <row r="23" spans="1:6" s="27" customFormat="1" ht="38.049999999999997" customHeight="1" x14ac:dyDescent="0.35">
      <c r="A23" s="25"/>
      <c r="B23" s="25"/>
      <c r="C23" s="25"/>
      <c r="D23" s="25"/>
      <c r="E23" s="25"/>
      <c r="F23" s="26">
        <f>SUM(F7:F18,F21:F22)</f>
        <v>0</v>
      </c>
    </row>
    <row r="24" spans="1:6" ht="25.15" customHeight="1" x14ac:dyDescent="0.2">
      <c r="A24" s="57" t="str">
        <f>IF(C4=1,"Berücksichtigtes Einkommen für die Tarifberechnung (berechnet mit der Steuererklärung)","Berücksichtigtes Einkommen für die Tarifberechnung (berechnet mit der Veranlagungsanzeige)")</f>
        <v>Berücksichtigtes Einkommen für die Tarifberechnung (berechnet mit der Veranlagungsanzeige)</v>
      </c>
      <c r="B24" s="58"/>
      <c r="C24" s="58"/>
      <c r="D24" s="58"/>
      <c r="E24" s="59"/>
      <c r="F24" s="17">
        <v>0</v>
      </c>
    </row>
    <row r="25" spans="1:6" ht="38.75" customHeight="1" x14ac:dyDescent="0.2">
      <c r="A25" s="28"/>
      <c r="B25" s="29"/>
      <c r="C25" s="29"/>
      <c r="D25" s="29"/>
      <c r="E25" s="29"/>
      <c r="F25" s="29"/>
    </row>
    <row r="26" spans="1:6" ht="23.1" customHeight="1" x14ac:dyDescent="0.2">
      <c r="A26" s="65" t="s">
        <v>37</v>
      </c>
      <c r="B26" s="29"/>
      <c r="C26" s="29"/>
      <c r="D26" s="29"/>
      <c r="E26" s="29"/>
      <c r="F26" s="66"/>
    </row>
    <row r="27" spans="1:6" ht="25.15" customHeight="1" x14ac:dyDescent="0.2">
      <c r="A27" s="51" t="s">
        <v>16</v>
      </c>
      <c r="B27" s="52"/>
      <c r="C27" s="53"/>
      <c r="D27" s="49" t="s">
        <v>17</v>
      </c>
      <c r="E27" s="49"/>
      <c r="F27" s="50"/>
    </row>
    <row r="28" spans="1:6" ht="25.15" customHeight="1" x14ac:dyDescent="0.2">
      <c r="A28" s="54"/>
      <c r="B28" s="55"/>
      <c r="C28" s="56"/>
      <c r="D28" s="62" t="str">
        <f>IF(F24=0,"xx",VLOOKUP($F$24,Tarife!A2:D14,3,4))</f>
        <v>xx</v>
      </c>
      <c r="E28" s="63"/>
      <c r="F28" s="24" t="str">
        <f>IF(F24=0,"xx",VLOOKUP($F$24,Tarife!A2:D14,4,4))</f>
        <v>xx</v>
      </c>
    </row>
    <row r="29" spans="1:6" ht="12.1" customHeight="1" x14ac:dyDescent="0.2"/>
    <row r="30" spans="1:6" ht="12.75" customHeight="1" x14ac:dyDescent="0.2">
      <c r="A30" s="46" t="s">
        <v>36</v>
      </c>
      <c r="B30" s="47"/>
      <c r="C30" s="47"/>
      <c r="D30" s="47"/>
      <c r="E30" s="47"/>
      <c r="F30" s="47"/>
    </row>
    <row r="31" spans="1:6" ht="12.75" customHeight="1" x14ac:dyDescent="0.2">
      <c r="A31" s="48"/>
      <c r="B31" s="48"/>
      <c r="C31" s="48"/>
      <c r="D31" s="48"/>
      <c r="E31" s="48"/>
      <c r="F31" s="48"/>
    </row>
    <row r="32" spans="1:6" ht="12.1" customHeight="1" x14ac:dyDescent="0.2">
      <c r="A32" s="48"/>
      <c r="B32" s="48"/>
      <c r="C32" s="48"/>
      <c r="D32" s="48"/>
      <c r="E32" s="48"/>
      <c r="F32" s="48"/>
    </row>
    <row r="33" ht="36" customHeight="1" x14ac:dyDescent="0.2"/>
  </sheetData>
  <sheetProtection selectLockedCells="1"/>
  <mergeCells count="30">
    <mergeCell ref="A30:F30"/>
    <mergeCell ref="A31:F32"/>
    <mergeCell ref="B14:C14"/>
    <mergeCell ref="B11:C11"/>
    <mergeCell ref="B12:C12"/>
    <mergeCell ref="D27:F27"/>
    <mergeCell ref="A27:C28"/>
    <mergeCell ref="A24:E24"/>
    <mergeCell ref="A20:C20"/>
    <mergeCell ref="B21:C21"/>
    <mergeCell ref="B22:C22"/>
    <mergeCell ref="D28:E28"/>
    <mergeCell ref="D17:E17"/>
    <mergeCell ref="A26:F26"/>
    <mergeCell ref="B15:C15"/>
    <mergeCell ref="B16:C16"/>
    <mergeCell ref="A25:F25"/>
    <mergeCell ref="A1:F1"/>
    <mergeCell ref="B2:F2"/>
    <mergeCell ref="B18:C18"/>
    <mergeCell ref="A19:F19"/>
    <mergeCell ref="B13:C13"/>
    <mergeCell ref="A6:C6"/>
    <mergeCell ref="A17:C17"/>
    <mergeCell ref="B7:C7"/>
    <mergeCell ref="A8:C8"/>
    <mergeCell ref="D8:E8"/>
    <mergeCell ref="A4:B4"/>
    <mergeCell ref="B9:C9"/>
    <mergeCell ref="B10:C10"/>
  </mergeCell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E2" sqref="E2"/>
    </sheetView>
  </sheetViews>
  <sheetFormatPr baseColWidth="10" defaultRowHeight="12.9" x14ac:dyDescent="0.2"/>
  <cols>
    <col min="1" max="1" width="15" bestFit="1" customWidth="1"/>
    <col min="2" max="2" width="15.25" bestFit="1" customWidth="1"/>
    <col min="3" max="4" width="11.25" bestFit="1" customWidth="1"/>
    <col min="5" max="5" width="14.25" customWidth="1"/>
    <col min="6" max="6" width="16.625" bestFit="1" customWidth="1"/>
  </cols>
  <sheetData>
    <row r="1" spans="1:6" ht="14.3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0</v>
      </c>
      <c r="F1" s="1" t="s">
        <v>1</v>
      </c>
    </row>
    <row r="2" spans="1:6" x14ac:dyDescent="0.2">
      <c r="A2" s="2">
        <v>-200000</v>
      </c>
      <c r="B2" s="2">
        <v>40000</v>
      </c>
      <c r="C2" s="3">
        <f>D2-1.3</f>
        <v>0.7</v>
      </c>
      <c r="D2" s="3">
        <v>2</v>
      </c>
      <c r="E2" s="3">
        <f>A3</f>
        <v>40001</v>
      </c>
      <c r="F2" s="3">
        <f>B3</f>
        <v>50000</v>
      </c>
    </row>
    <row r="3" spans="1:6" x14ac:dyDescent="0.2">
      <c r="A3" s="2">
        <f t="shared" ref="A3:A12" si="0">B2+1</f>
        <v>40001</v>
      </c>
      <c r="B3" s="2">
        <v>50000</v>
      </c>
      <c r="C3" s="3">
        <f t="shared" ref="C3:C14" si="1">D3-1.3</f>
        <v>1.4999999999999998</v>
      </c>
      <c r="D3" s="3">
        <v>2.8</v>
      </c>
      <c r="E3" s="3">
        <f t="shared" ref="E3:E13" si="2">A4</f>
        <v>50001</v>
      </c>
      <c r="F3" s="3">
        <f t="shared" ref="F3:F13" si="3">B4</f>
        <v>60000</v>
      </c>
    </row>
    <row r="4" spans="1:6" x14ac:dyDescent="0.2">
      <c r="A4" s="2">
        <f t="shared" si="0"/>
        <v>50001</v>
      </c>
      <c r="B4" s="2">
        <v>60000</v>
      </c>
      <c r="C4" s="3">
        <f t="shared" si="1"/>
        <v>2.2999999999999998</v>
      </c>
      <c r="D4" s="3">
        <v>3.6</v>
      </c>
      <c r="E4" s="3">
        <f t="shared" si="2"/>
        <v>60001</v>
      </c>
      <c r="F4" s="3">
        <f t="shared" si="3"/>
        <v>70000</v>
      </c>
    </row>
    <row r="5" spans="1:6" x14ac:dyDescent="0.2">
      <c r="A5" s="2">
        <f t="shared" si="0"/>
        <v>60001</v>
      </c>
      <c r="B5" s="2">
        <v>70000</v>
      </c>
      <c r="C5" s="3">
        <f t="shared" si="1"/>
        <v>3.1000000000000005</v>
      </c>
      <c r="D5" s="3">
        <v>4.4000000000000004</v>
      </c>
      <c r="E5" s="3">
        <f t="shared" si="2"/>
        <v>70001</v>
      </c>
      <c r="F5" s="3">
        <f t="shared" si="3"/>
        <v>80000</v>
      </c>
    </row>
    <row r="6" spans="1:6" x14ac:dyDescent="0.2">
      <c r="A6" s="2">
        <f t="shared" si="0"/>
        <v>70001</v>
      </c>
      <c r="B6" s="2">
        <v>80000</v>
      </c>
      <c r="C6" s="3">
        <f t="shared" si="1"/>
        <v>3.9000000000000004</v>
      </c>
      <c r="D6" s="3">
        <v>5.2</v>
      </c>
      <c r="E6" s="3">
        <f t="shared" si="2"/>
        <v>80001</v>
      </c>
      <c r="F6" s="3">
        <f t="shared" si="3"/>
        <v>90000</v>
      </c>
    </row>
    <row r="7" spans="1:6" x14ac:dyDescent="0.2">
      <c r="A7" s="2">
        <f t="shared" si="0"/>
        <v>80001</v>
      </c>
      <c r="B7" s="2">
        <v>90000</v>
      </c>
      <c r="C7" s="3">
        <f t="shared" si="1"/>
        <v>4.7</v>
      </c>
      <c r="D7" s="3">
        <v>6</v>
      </c>
      <c r="E7" s="3">
        <f t="shared" si="2"/>
        <v>90001</v>
      </c>
      <c r="F7" s="3">
        <f t="shared" si="3"/>
        <v>100000</v>
      </c>
    </row>
    <row r="8" spans="1:6" x14ac:dyDescent="0.2">
      <c r="A8" s="2">
        <f t="shared" si="0"/>
        <v>90001</v>
      </c>
      <c r="B8" s="2">
        <v>100000</v>
      </c>
      <c r="C8" s="3">
        <f t="shared" si="1"/>
        <v>5.5</v>
      </c>
      <c r="D8" s="3">
        <v>6.8</v>
      </c>
      <c r="E8" s="3">
        <f t="shared" si="2"/>
        <v>100001</v>
      </c>
      <c r="F8" s="3">
        <f t="shared" si="3"/>
        <v>110000</v>
      </c>
    </row>
    <row r="9" spans="1:6" x14ac:dyDescent="0.2">
      <c r="A9" s="2">
        <f t="shared" si="0"/>
        <v>100001</v>
      </c>
      <c r="B9" s="2">
        <v>110000</v>
      </c>
      <c r="C9" s="3">
        <f t="shared" si="1"/>
        <v>6.3</v>
      </c>
      <c r="D9" s="3">
        <v>7.6</v>
      </c>
      <c r="E9" s="3">
        <f t="shared" si="2"/>
        <v>110001</v>
      </c>
      <c r="F9" s="3">
        <f t="shared" si="3"/>
        <v>120000</v>
      </c>
    </row>
    <row r="10" spans="1:6" x14ac:dyDescent="0.2">
      <c r="A10" s="2">
        <f t="shared" si="0"/>
        <v>110001</v>
      </c>
      <c r="B10" s="2">
        <v>120000</v>
      </c>
      <c r="C10" s="3">
        <f t="shared" si="1"/>
        <v>7.1000000000000005</v>
      </c>
      <c r="D10" s="3">
        <v>8.4</v>
      </c>
      <c r="E10" s="3">
        <f t="shared" si="2"/>
        <v>120001</v>
      </c>
      <c r="F10" s="3">
        <f t="shared" si="3"/>
        <v>130000</v>
      </c>
    </row>
    <row r="11" spans="1:6" x14ac:dyDescent="0.2">
      <c r="A11" s="2">
        <f t="shared" si="0"/>
        <v>120001</v>
      </c>
      <c r="B11" s="2">
        <v>130000</v>
      </c>
      <c r="C11" s="3">
        <f t="shared" si="1"/>
        <v>8</v>
      </c>
      <c r="D11" s="3">
        <v>9.3000000000000007</v>
      </c>
      <c r="E11" s="3">
        <f t="shared" si="2"/>
        <v>130001</v>
      </c>
      <c r="F11" s="3">
        <f t="shared" si="3"/>
        <v>140000</v>
      </c>
    </row>
    <row r="12" spans="1:6" x14ac:dyDescent="0.2">
      <c r="A12" s="2">
        <f t="shared" si="0"/>
        <v>130001</v>
      </c>
      <c r="B12" s="2">
        <v>140000</v>
      </c>
      <c r="C12" s="3">
        <f t="shared" si="1"/>
        <v>8.8999999999999986</v>
      </c>
      <c r="D12" s="3">
        <v>10.199999999999999</v>
      </c>
      <c r="E12" s="3">
        <f t="shared" si="2"/>
        <v>140001</v>
      </c>
      <c r="F12" s="3">
        <f t="shared" si="3"/>
        <v>150000</v>
      </c>
    </row>
    <row r="13" spans="1:6" x14ac:dyDescent="0.2">
      <c r="A13" s="2">
        <f>B12+1</f>
        <v>140001</v>
      </c>
      <c r="B13" s="2">
        <v>150000</v>
      </c>
      <c r="C13" s="3">
        <f t="shared" si="1"/>
        <v>9.7999999999999989</v>
      </c>
      <c r="D13" s="3">
        <v>11.1</v>
      </c>
      <c r="E13" s="3">
        <f t="shared" si="2"/>
        <v>150001</v>
      </c>
      <c r="F13" s="3">
        <f t="shared" si="3"/>
        <v>10000000</v>
      </c>
    </row>
    <row r="14" spans="1:6" x14ac:dyDescent="0.2">
      <c r="A14" s="2">
        <v>150001</v>
      </c>
      <c r="B14" s="2">
        <v>10000000</v>
      </c>
      <c r="C14" s="3">
        <f t="shared" si="1"/>
        <v>11.399999999999999</v>
      </c>
      <c r="D14" s="3">
        <v>12.7</v>
      </c>
      <c r="E14" s="3"/>
      <c r="F14" s="3"/>
    </row>
    <row r="15" spans="1:6" x14ac:dyDescent="0.2">
      <c r="E15" s="3"/>
      <c r="F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 ASB</vt:lpstr>
      <vt:lpstr>Tarife</vt:lpstr>
      <vt:lpstr>'Berechnung ASB'!Druckbereich</vt:lpstr>
    </vt:vector>
  </TitlesOfParts>
  <Company>EPFL, CH-1015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Sabine Baeriswyl</cp:lastModifiedBy>
  <cp:lastPrinted>2025-10-30T07:35:22Z</cp:lastPrinted>
  <dcterms:created xsi:type="dcterms:W3CDTF">1999-11-16T12:08:08Z</dcterms:created>
  <dcterms:modified xsi:type="dcterms:W3CDTF">2025-11-13T16:14:45Z</dcterms:modified>
</cp:coreProperties>
</file>